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2"/>
  </bookViews>
  <sheets>
    <sheet name="пластик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<sst xmlns="http://schemas.openxmlformats.org/spreadsheetml/2006/main" count="141" uniqueCount="63">
  <si>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</si>
  <si>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</si>
  <si>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</si>
  <si>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</si>
  <si>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</si>
  <si>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</si>
  <si>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</si>
  <si>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</si>
  <si>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</si>
  <si>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</si>
  <si>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</si>
  <si>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</si>
  <si>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</si>
  <si>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</si>
  <si>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</si>
  <si>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</si>
  <si>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</si>
  <si>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</si>
  <si>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</si>
  <si>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</si>
  <si>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</si>
  <si>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</si>
  <si>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ХВС</t>
  </si>
  <si>
    <t>ГВС</t>
  </si>
  <si>
    <t>в том числе:</t>
  </si>
  <si>
    <t xml:space="preserve">     стоимости работ по установке общедомовых приборов учета (металл,пластик)</t>
  </si>
  <si>
    <t>слес-сант 4час х 47,91 х 130%</t>
  </si>
  <si>
    <t>эл.газосв 4час х 47,91 х 150%</t>
  </si>
  <si>
    <t>ООО "Комсервис" ХВС металл</t>
  </si>
  <si>
    <t>ООО "Комсервис-Мелехово" ГВС пластик</t>
  </si>
  <si>
    <t xml:space="preserve">     стоимости работ по установке общедомовых приборов учета (металл)</t>
  </si>
  <si>
    <t>слес-сант 2 час х 47,91 х 130%</t>
  </si>
  <si>
    <t>эл.газосв 2 час х 47,91 х 150%</t>
  </si>
  <si>
    <t>Материалы ХВС:</t>
  </si>
  <si>
    <t>Стоимость на  1 м2</t>
  </si>
  <si>
    <t>м2</t>
  </si>
  <si>
    <t>Директор ООО "Комсервис-Мелехово"</t>
  </si>
  <si>
    <t>С.Б. Сутягин</t>
  </si>
  <si>
    <t xml:space="preserve">     стоимости работ по установке общедомовых приборов учета (пластик)</t>
  </si>
  <si>
    <t xml:space="preserve">                                          ООО "Комсерви-Мелехово" </t>
  </si>
  <si>
    <t>Материалы ГВС:</t>
  </si>
  <si>
    <t>Стоимость на 1 м2</t>
  </si>
  <si>
    <t xml:space="preserve">Общая площадь </t>
  </si>
  <si>
    <t>Общая площадь</t>
  </si>
  <si>
    <t>счетчик воды ВСКМ-20</t>
  </si>
  <si>
    <t>шт</t>
  </si>
  <si>
    <t>кран шаровый 3/4(20)г/г ручка</t>
  </si>
  <si>
    <t>муфта 25*3/4 ВР</t>
  </si>
  <si>
    <t>шт.</t>
  </si>
  <si>
    <t>муфта 25*3/4 НР</t>
  </si>
  <si>
    <t>муфта 3/4</t>
  </si>
  <si>
    <t>бочата Ду 20 латунь</t>
  </si>
  <si>
    <t>счетчик воды ВСКМ -20</t>
  </si>
  <si>
    <t>фильтр ДУ -20 лат.</t>
  </si>
  <si>
    <t>муфта комб.25*3/4 вн-р</t>
  </si>
  <si>
    <t>муфта комб.25*3/4 ВР РР</t>
  </si>
  <si>
    <t>Муфта америк.20*1/2 НР</t>
  </si>
  <si>
    <t>муфта 32*20 латунь</t>
  </si>
  <si>
    <t>труба РР 20</t>
  </si>
  <si>
    <t>Муфта америк.20*1/2 ВР</t>
  </si>
  <si>
    <t>Начальник ПЭО:                                                    С.В. Марова</t>
  </si>
  <si>
    <t xml:space="preserve">                          пос. Мелехово улица Строительная  дом № 2</t>
  </si>
  <si>
    <t xml:space="preserve">                     пос. Мелехово улица Строительная дом № 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</si>
</sst>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3"/>
  <sheetViews>
    <sheetView workbookViewId="0" topLeftCell="A13">
      <selection activeCell="E44" sqref="E44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25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61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75" t="s">
        <v>2</v>
      </c>
      <c r="C17" s="75" t="s">
        <v>3</v>
      </c>
      <c r="D17" s="75" t="s">
        <v>4</v>
      </c>
      <c r="E17" s="75" t="s">
        <v>5</v>
      </c>
      <c r="F17" s="75" t="s">
        <v>6</v>
      </c>
      <c r="G17" s="75" t="s">
        <v>7</v>
      </c>
      <c r="H17" s="77" t="s">
        <v>24</v>
      </c>
      <c r="I17" s="78"/>
    </row>
    <row r="18" spans="2:9" ht="65.25" customHeight="1" thickBot="1">
      <c r="B18" s="76"/>
      <c r="C18" s="76"/>
      <c r="D18" s="76"/>
      <c r="E18" s="76"/>
      <c r="F18" s="76"/>
      <c r="G18" s="76"/>
      <c r="H18" s="3" t="s">
        <v>28</v>
      </c>
      <c r="I18" s="3" t="s">
        <v>29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919.87</v>
      </c>
      <c r="H20" s="51">
        <f>H21+H22</f>
        <v>459.94</v>
      </c>
      <c r="I20" s="42">
        <f>I21+I22</f>
        <v>459.93</v>
      </c>
    </row>
    <row r="21" spans="2:9" ht="12.75">
      <c r="B21" s="5"/>
      <c r="C21" s="11" t="s">
        <v>26</v>
      </c>
      <c r="D21" s="19"/>
      <c r="E21" s="27"/>
      <c r="F21" s="38"/>
      <c r="G21" s="27">
        <v>440.77</v>
      </c>
      <c r="H21" s="52">
        <v>220.39</v>
      </c>
      <c r="I21" s="43">
        <f>G21-H21</f>
        <v>220.38</v>
      </c>
    </row>
    <row r="22" spans="2:9" ht="12.75">
      <c r="B22" s="5"/>
      <c r="C22" s="11" t="s">
        <v>27</v>
      </c>
      <c r="D22" s="19"/>
      <c r="E22" s="27"/>
      <c r="F22" s="38"/>
      <c r="G22" s="27">
        <v>479.1</v>
      </c>
      <c r="H22" s="52">
        <v>239.55</v>
      </c>
      <c r="I22" s="43">
        <f>G22-H22</f>
        <v>239.55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277.80074</v>
      </c>
      <c r="H23" s="53">
        <f>H20*E23/100</f>
        <v>138.90188</v>
      </c>
      <c r="I23" s="44">
        <f>I20*E23/100</f>
        <v>138.89886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270.073832</v>
      </c>
      <c r="H25" s="53">
        <f>H20*E25/100</f>
        <v>135.038384</v>
      </c>
      <c r="I25" s="44">
        <f>I20*E25/100</f>
        <v>135.035448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700.848953</v>
      </c>
      <c r="H27" s="53">
        <f>H20*E27/100</f>
        <v>350.428286</v>
      </c>
      <c r="I27" s="44">
        <f>I20*E27/100</f>
        <v>350.42066700000004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21</v>
      </c>
      <c r="D29" s="20"/>
      <c r="E29" s="28"/>
      <c r="F29" s="37"/>
      <c r="G29" s="33">
        <f>G30+G31</f>
        <v>3081.5</v>
      </c>
      <c r="H29" s="53"/>
      <c r="I29" s="44"/>
    </row>
    <row r="30" spans="2:9" ht="12.75">
      <c r="B30" s="5"/>
      <c r="C30" s="11" t="s">
        <v>22</v>
      </c>
      <c r="D30" s="19"/>
      <c r="E30" s="27"/>
      <c r="F30" s="38"/>
      <c r="G30" s="34">
        <f>H30</f>
        <v>968.17</v>
      </c>
      <c r="H30" s="53">
        <v>968.17</v>
      </c>
      <c r="I30" s="44"/>
    </row>
    <row r="31" spans="2:9" ht="12.75">
      <c r="B31" s="5"/>
      <c r="C31" s="11" t="s">
        <v>23</v>
      </c>
      <c r="D31" s="19"/>
      <c r="E31" s="27"/>
      <c r="F31" s="38"/>
      <c r="G31" s="34">
        <f>I31</f>
        <v>2113.33</v>
      </c>
      <c r="H31" s="53"/>
      <c r="I31" s="44">
        <v>2113.33</v>
      </c>
    </row>
    <row r="32" spans="2:9" ht="12.75">
      <c r="B32" s="5"/>
      <c r="C32" s="12"/>
      <c r="D32" s="20"/>
      <c r="E32" s="28"/>
      <c r="F32" s="37"/>
      <c r="G32" s="33"/>
      <c r="H32" s="53"/>
      <c r="I32" s="44"/>
    </row>
    <row r="33" spans="2:9" ht="12.75">
      <c r="B33" s="5"/>
      <c r="C33" s="10"/>
      <c r="D33" s="20"/>
      <c r="E33" s="26"/>
      <c r="F33" s="37"/>
      <c r="G33" s="28"/>
      <c r="H33" s="53"/>
      <c r="I33" s="44"/>
    </row>
    <row r="34" spans="2:9" ht="12.75">
      <c r="B34" s="5"/>
      <c r="C34" s="10" t="s">
        <v>14</v>
      </c>
      <c r="D34" s="20" t="s">
        <v>9</v>
      </c>
      <c r="E34" s="26"/>
      <c r="F34" s="37"/>
      <c r="G34" s="33">
        <f>G20+G23+G25+G27+G29</f>
        <v>5250.093525</v>
      </c>
      <c r="H34" s="54">
        <f>H20+H23+H25+H27+H29+H30</f>
        <v>2052.47855</v>
      </c>
      <c r="I34" s="45">
        <f>I20+I23+I25+I27+I29+I31</f>
        <v>3197.614975</v>
      </c>
    </row>
    <row r="35" spans="2:9" ht="12.75">
      <c r="B35" s="5"/>
      <c r="C35" s="10"/>
      <c r="D35" s="20"/>
      <c r="E35" s="26"/>
      <c r="F35" s="37"/>
      <c r="G35" s="28"/>
      <c r="H35" s="55"/>
      <c r="I35" s="46"/>
    </row>
    <row r="36" spans="2:9" ht="12.75">
      <c r="B36" s="5">
        <v>6</v>
      </c>
      <c r="C36" s="10" t="s">
        <v>15</v>
      </c>
      <c r="D36" s="20" t="s">
        <v>11</v>
      </c>
      <c r="E36" s="26">
        <v>5</v>
      </c>
      <c r="F36" s="37"/>
      <c r="G36" s="33">
        <f>G34*E36/100</f>
        <v>262.50467625</v>
      </c>
      <c r="H36" s="54">
        <f>H34*E36/100</f>
        <v>102.6239275</v>
      </c>
      <c r="I36" s="45">
        <f>I34*E36/100</f>
        <v>159.88074875</v>
      </c>
    </row>
    <row r="37" spans="2:9" ht="12.75">
      <c r="B37" s="5"/>
      <c r="C37" s="10"/>
      <c r="D37" s="20"/>
      <c r="E37" s="26"/>
      <c r="F37" s="37"/>
      <c r="G37" s="28"/>
      <c r="H37" s="55"/>
      <c r="I37" s="46"/>
    </row>
    <row r="38" spans="2:9" ht="12.75">
      <c r="B38" s="5"/>
      <c r="C38" s="10" t="s">
        <v>16</v>
      </c>
      <c r="D38" s="20" t="s">
        <v>9</v>
      </c>
      <c r="E38" s="26"/>
      <c r="F38" s="37"/>
      <c r="G38" s="33">
        <f>G36+G34</f>
        <v>5512.59820125</v>
      </c>
      <c r="H38" s="54">
        <f>H36+H34</f>
        <v>2155.1024774999996</v>
      </c>
      <c r="I38" s="45">
        <f>I36+I34</f>
        <v>3357.49572375</v>
      </c>
    </row>
    <row r="39" spans="2:9" ht="12.75">
      <c r="B39" s="5"/>
      <c r="C39" s="10"/>
      <c r="D39" s="20"/>
      <c r="E39" s="26"/>
      <c r="F39" s="37"/>
      <c r="G39" s="28"/>
      <c r="H39" s="53"/>
      <c r="I39" s="44"/>
    </row>
    <row r="40" spans="2:9" ht="12.75">
      <c r="B40" s="5"/>
      <c r="C40" s="10"/>
      <c r="D40" s="20"/>
      <c r="E40" s="26"/>
      <c r="F40" s="37"/>
      <c r="G40" s="33"/>
      <c r="H40" s="53"/>
      <c r="I40" s="44"/>
    </row>
    <row r="41" spans="2:9" ht="13.5" thickBot="1">
      <c r="B41" s="6"/>
      <c r="C41" s="13"/>
      <c r="D41" s="21"/>
      <c r="E41" s="29"/>
      <c r="F41" s="39"/>
      <c r="G41" s="29"/>
      <c r="H41" s="53"/>
      <c r="I41" s="44"/>
    </row>
    <row r="42" spans="2:9" ht="13.5" thickBot="1">
      <c r="B42" s="7"/>
      <c r="C42" s="14" t="s">
        <v>20</v>
      </c>
      <c r="D42" s="22" t="s">
        <v>9</v>
      </c>
      <c r="E42" s="30"/>
      <c r="F42" s="40"/>
      <c r="G42" s="35">
        <f>G40+G38</f>
        <v>5512.59820125</v>
      </c>
      <c r="H42" s="56">
        <f>H40+H38</f>
        <v>2155.1024774999996</v>
      </c>
      <c r="I42" s="47">
        <f>I40+I38</f>
        <v>3357.49572375</v>
      </c>
    </row>
    <row r="43" spans="2:9" ht="12.75">
      <c r="B43" s="8"/>
      <c r="C43" s="15" t="s">
        <v>42</v>
      </c>
      <c r="D43" s="23" t="s">
        <v>35</v>
      </c>
      <c r="E43" s="31">
        <v>367.9</v>
      </c>
      <c r="F43" s="23"/>
      <c r="G43" s="31"/>
      <c r="H43" s="57"/>
      <c r="I43" s="48"/>
    </row>
    <row r="44" spans="2:10" ht="13.5" thickBot="1">
      <c r="B44" s="9"/>
      <c r="C44" s="16" t="s">
        <v>41</v>
      </c>
      <c r="D44" s="24"/>
      <c r="E44" s="32"/>
      <c r="F44" s="24"/>
      <c r="G44" s="36">
        <f>G42/E43</f>
        <v>14.983958144196793</v>
      </c>
      <c r="H44" s="58">
        <f>H42/E43</f>
        <v>5.857848539005164</v>
      </c>
      <c r="I44" s="49">
        <f>I42/E43</f>
        <v>9.126109605191628</v>
      </c>
      <c r="J44" s="64"/>
    </row>
    <row r="45" spans="4:9" ht="12.75">
      <c r="D45" s="62"/>
      <c r="E45" s="63"/>
      <c r="G45" s="64"/>
      <c r="H45" s="64"/>
      <c r="I45" s="64"/>
    </row>
    <row r="46" spans="4:9" ht="12.75">
      <c r="D46" s="62"/>
      <c r="E46" s="63"/>
      <c r="G46" s="64"/>
      <c r="H46" s="64"/>
      <c r="I46" s="64"/>
    </row>
    <row r="47" spans="3:9" ht="12.75">
      <c r="C47" s="1"/>
      <c r="D47" s="65"/>
      <c r="E47" s="66"/>
      <c r="F47" s="67"/>
      <c r="G47" s="64"/>
      <c r="H47" s="68"/>
      <c r="I47" s="68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60</v>
      </c>
      <c r="D53" s="1"/>
      <c r="E53" s="1"/>
      <c r="F53" s="1"/>
      <c r="G53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3"/>
  <sheetViews>
    <sheetView workbookViewId="0" topLeftCell="A3">
      <selection activeCell="E50" sqref="E50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6.421875" style="0" customWidth="1"/>
    <col min="4" max="4" width="7.8515625" style="0" customWidth="1"/>
    <col min="5" max="5" width="6.8515625" style="0" customWidth="1"/>
    <col min="7" max="7" width="13.71093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30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62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75" t="s">
        <v>2</v>
      </c>
      <c r="C17" s="75" t="s">
        <v>3</v>
      </c>
      <c r="D17" s="75" t="s">
        <v>4</v>
      </c>
      <c r="E17" s="75" t="s">
        <v>5</v>
      </c>
      <c r="F17" s="75" t="s">
        <v>6</v>
      </c>
      <c r="G17" s="75" t="s">
        <v>7</v>
      </c>
    </row>
    <row r="18" spans="2:7" ht="3.75" customHeight="1" thickBot="1">
      <c r="B18" s="76"/>
      <c r="C18" s="76"/>
      <c r="D18" s="76"/>
      <c r="E18" s="76"/>
      <c r="F18" s="76"/>
      <c r="G18" s="76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459.94</v>
      </c>
    </row>
    <row r="21" spans="2:7" ht="12.75">
      <c r="B21" s="5"/>
      <c r="C21" s="11" t="s">
        <v>31</v>
      </c>
      <c r="D21" s="19"/>
      <c r="E21" s="27"/>
      <c r="F21" s="38"/>
      <c r="G21" s="19">
        <v>220.39</v>
      </c>
    </row>
    <row r="22" spans="2:7" ht="12.75">
      <c r="B22" s="5"/>
      <c r="C22" s="11" t="s">
        <v>32</v>
      </c>
      <c r="D22" s="19"/>
      <c r="E22" s="27"/>
      <c r="F22" s="38"/>
      <c r="G22" s="19">
        <v>239.55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138.90188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135.038384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350.428286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33</v>
      </c>
      <c r="D29" s="20"/>
      <c r="E29" s="28"/>
      <c r="F29" s="37"/>
      <c r="G29" s="59">
        <v>968.17</v>
      </c>
    </row>
    <row r="30" spans="2:7" ht="12.75">
      <c r="B30" s="5"/>
      <c r="C30" s="11" t="s">
        <v>44</v>
      </c>
      <c r="D30" s="19" t="s">
        <v>45</v>
      </c>
      <c r="E30" s="27">
        <v>1</v>
      </c>
      <c r="F30" s="38">
        <v>665.67</v>
      </c>
      <c r="G30" s="74">
        <v>665.67</v>
      </c>
    </row>
    <row r="31" spans="2:7" ht="12.75">
      <c r="B31" s="5"/>
      <c r="C31" s="11" t="s">
        <v>46</v>
      </c>
      <c r="D31" s="19" t="s">
        <v>45</v>
      </c>
      <c r="E31" s="27">
        <v>1</v>
      </c>
      <c r="F31" s="38">
        <v>130</v>
      </c>
      <c r="G31" s="74">
        <v>130</v>
      </c>
    </row>
    <row r="32" spans="2:7" ht="12.75">
      <c r="B32" s="5"/>
      <c r="C32" s="11" t="s">
        <v>47</v>
      </c>
      <c r="D32" s="19" t="s">
        <v>48</v>
      </c>
      <c r="E32" s="27">
        <v>1</v>
      </c>
      <c r="F32" s="38">
        <v>56</v>
      </c>
      <c r="G32" s="74">
        <v>56</v>
      </c>
    </row>
    <row r="33" spans="2:7" ht="12.75">
      <c r="B33" s="5"/>
      <c r="C33" s="11" t="s">
        <v>49</v>
      </c>
      <c r="D33" s="19" t="s">
        <v>45</v>
      </c>
      <c r="E33" s="27">
        <v>1</v>
      </c>
      <c r="F33" s="38">
        <v>63</v>
      </c>
      <c r="G33" s="19">
        <v>63</v>
      </c>
    </row>
    <row r="34" spans="2:7" ht="12.75">
      <c r="B34" s="5"/>
      <c r="C34" s="11" t="s">
        <v>50</v>
      </c>
      <c r="D34" s="19" t="s">
        <v>45</v>
      </c>
      <c r="E34" s="27">
        <v>1</v>
      </c>
      <c r="F34" s="38">
        <v>18</v>
      </c>
      <c r="G34" s="19">
        <v>18</v>
      </c>
    </row>
    <row r="35" spans="2:7" ht="12.75">
      <c r="B35" s="5"/>
      <c r="C35" s="11" t="s">
        <v>51</v>
      </c>
      <c r="D35" s="19" t="s">
        <v>45</v>
      </c>
      <c r="E35" s="27">
        <v>1</v>
      </c>
      <c r="F35" s="38">
        <v>35.5</v>
      </c>
      <c r="G35" s="19">
        <v>35.5</v>
      </c>
    </row>
    <row r="36" spans="2:7" ht="12.75">
      <c r="B36" s="5"/>
      <c r="C36" s="69"/>
      <c r="D36" s="70"/>
      <c r="E36" s="71"/>
      <c r="F36" s="72"/>
      <c r="G36" s="70"/>
    </row>
    <row r="37" spans="2:7" ht="12.75">
      <c r="B37" s="5"/>
      <c r="C37" s="69"/>
      <c r="D37" s="70"/>
      <c r="E37" s="71"/>
      <c r="F37" s="72"/>
      <c r="G37" s="70"/>
    </row>
    <row r="38" spans="2:7" ht="12.75">
      <c r="B38" s="5"/>
      <c r="C38" s="69"/>
      <c r="D38" s="70"/>
      <c r="E38" s="71"/>
      <c r="F38" s="72"/>
      <c r="G38" s="70"/>
    </row>
    <row r="39" spans="2:7" ht="12.75">
      <c r="B39" s="5"/>
      <c r="C39" s="11"/>
      <c r="D39" s="19"/>
      <c r="E39" s="27"/>
      <c r="F39" s="38"/>
      <c r="G39" s="19"/>
    </row>
    <row r="40" spans="2:7" ht="12.75">
      <c r="B40" s="5"/>
      <c r="C40" s="10" t="s">
        <v>14</v>
      </c>
      <c r="D40" s="20" t="s">
        <v>9</v>
      </c>
      <c r="E40" s="26"/>
      <c r="F40" s="37"/>
      <c r="G40" s="59">
        <f>G20+G23+G25+G27+G29</f>
        <v>2052.47855</v>
      </c>
    </row>
    <row r="41" spans="2:7" ht="12.75">
      <c r="B41" s="5"/>
      <c r="C41" s="10"/>
      <c r="D41" s="20"/>
      <c r="E41" s="26"/>
      <c r="F41" s="37"/>
      <c r="G41" s="20"/>
    </row>
    <row r="42" spans="2:7" ht="12.75">
      <c r="B42" s="5">
        <v>6</v>
      </c>
      <c r="C42" s="10" t="s">
        <v>15</v>
      </c>
      <c r="D42" s="20" t="s">
        <v>11</v>
      </c>
      <c r="E42" s="26">
        <v>5</v>
      </c>
      <c r="F42" s="37"/>
      <c r="G42" s="59">
        <f>G40*E42/100</f>
        <v>102.6239275</v>
      </c>
    </row>
    <row r="43" spans="2:7" ht="12.75">
      <c r="B43" s="5"/>
      <c r="C43" s="10"/>
      <c r="D43" s="20"/>
      <c r="E43" s="26"/>
      <c r="F43" s="37"/>
      <c r="G43" s="20"/>
    </row>
    <row r="44" spans="2:7" ht="12.75">
      <c r="B44" s="5"/>
      <c r="C44" s="10" t="s">
        <v>16</v>
      </c>
      <c r="D44" s="20" t="s">
        <v>9</v>
      </c>
      <c r="E44" s="26"/>
      <c r="F44" s="37"/>
      <c r="G44" s="59">
        <f>G42+G40</f>
        <v>2155.1024774999996</v>
      </c>
    </row>
    <row r="45" spans="2:7" ht="12.75">
      <c r="B45" s="5"/>
      <c r="C45" s="10"/>
      <c r="D45" s="20"/>
      <c r="E45" s="26"/>
      <c r="F45" s="37"/>
      <c r="G45" s="20"/>
    </row>
    <row r="46" spans="2:7" ht="12.75">
      <c r="B46" s="5"/>
      <c r="C46" s="10"/>
      <c r="D46" s="20"/>
      <c r="E46" s="26"/>
      <c r="F46" s="37"/>
      <c r="G46" s="59"/>
    </row>
    <row r="47" spans="2:7" ht="13.5" thickBot="1">
      <c r="B47" s="6"/>
      <c r="C47" s="13"/>
      <c r="D47" s="21"/>
      <c r="E47" s="29"/>
      <c r="F47" s="39"/>
      <c r="G47" s="21"/>
    </row>
    <row r="48" spans="2:7" ht="13.5" thickBot="1">
      <c r="B48" s="7"/>
      <c r="C48" s="14" t="s">
        <v>20</v>
      </c>
      <c r="D48" s="22" t="s">
        <v>9</v>
      </c>
      <c r="E48" s="30"/>
      <c r="F48" s="40"/>
      <c r="G48" s="60">
        <f>G46+G44</f>
        <v>2155.1024774999996</v>
      </c>
    </row>
    <row r="49" spans="2:7" ht="12.75">
      <c r="B49" s="8"/>
      <c r="C49" s="15" t="s">
        <v>43</v>
      </c>
      <c r="D49" s="23" t="s">
        <v>35</v>
      </c>
      <c r="E49" s="31">
        <v>367.9</v>
      </c>
      <c r="F49" s="23"/>
      <c r="G49" s="23"/>
    </row>
    <row r="50" spans="2:7" ht="13.5" thickBot="1">
      <c r="B50" s="9"/>
      <c r="C50" s="16" t="s">
        <v>34</v>
      </c>
      <c r="D50" s="24"/>
      <c r="E50" s="32"/>
      <c r="F50" s="24"/>
      <c r="G50" s="61">
        <f>G48/E49</f>
        <v>5.857848539005164</v>
      </c>
    </row>
    <row r="52" spans="3:7" ht="12.75">
      <c r="C52" s="1"/>
      <c r="D52" s="1"/>
      <c r="E52" s="1"/>
      <c r="F52" s="1"/>
      <c r="G52" s="1"/>
    </row>
    <row r="53" spans="3:7" ht="12.75">
      <c r="C53" s="1" t="s">
        <v>60</v>
      </c>
      <c r="D53" s="1"/>
      <c r="E53" s="1"/>
      <c r="F53" s="1"/>
      <c r="G53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0"/>
  <sheetViews>
    <sheetView tabSelected="1" workbookViewId="0" topLeftCell="A1">
      <selection activeCell="E47" sqref="E47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6.421875" style="0" customWidth="1"/>
    <col min="4" max="4" width="7.8515625" style="0" customWidth="1"/>
    <col min="5" max="5" width="6.8515625" style="0" customWidth="1"/>
    <col min="7" max="7" width="13.710937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36</v>
      </c>
      <c r="F4" s="1"/>
      <c r="G4" s="1"/>
    </row>
    <row r="5" spans="5:7" ht="12.75">
      <c r="E5" s="1"/>
      <c r="F5" s="1" t="s">
        <v>37</v>
      </c>
      <c r="G5" s="1"/>
    </row>
    <row r="7" spans="2:6" ht="12.75">
      <c r="B7" s="1"/>
      <c r="C7" s="1" t="s">
        <v>1</v>
      </c>
      <c r="D7" s="1"/>
      <c r="E7" s="1"/>
      <c r="F7" s="1"/>
    </row>
    <row r="8" spans="2:6" ht="12.75">
      <c r="B8" s="1" t="s">
        <v>38</v>
      </c>
      <c r="C8" s="1"/>
      <c r="D8" s="1"/>
      <c r="E8" s="1"/>
      <c r="F8" s="1"/>
    </row>
    <row r="9" spans="2:7" ht="12.75">
      <c r="B9" s="1"/>
      <c r="C9" s="1" t="s">
        <v>39</v>
      </c>
      <c r="D9" s="1"/>
      <c r="E9" s="1"/>
      <c r="F9" s="1"/>
      <c r="G9" s="2"/>
    </row>
    <row r="10" spans="2:7" ht="12.75">
      <c r="B10" s="1"/>
      <c r="C10" s="1" t="s">
        <v>62</v>
      </c>
      <c r="D10" s="1"/>
      <c r="E10" s="1"/>
      <c r="F10" s="1"/>
      <c r="G10" s="2"/>
    </row>
    <row r="11" spans="2:7" ht="12.75">
      <c r="B11" s="1"/>
      <c r="C11" s="1"/>
      <c r="D11" s="1"/>
      <c r="E11" s="1"/>
      <c r="F11" s="1"/>
      <c r="G11" s="2"/>
    </row>
    <row r="12" ht="13.5" thickBot="1"/>
    <row r="13" spans="2:7" ht="26.25" customHeight="1">
      <c r="B13" s="75" t="s">
        <v>2</v>
      </c>
      <c r="C13" s="75" t="s">
        <v>3</v>
      </c>
      <c r="D13" s="75" t="s">
        <v>4</v>
      </c>
      <c r="E13" s="75" t="s">
        <v>5</v>
      </c>
      <c r="F13" s="75" t="s">
        <v>6</v>
      </c>
      <c r="G13" s="75" t="s">
        <v>7</v>
      </c>
    </row>
    <row r="14" spans="2:7" ht="9" customHeight="1" thickBot="1">
      <c r="B14" s="76"/>
      <c r="C14" s="76"/>
      <c r="D14" s="76"/>
      <c r="E14" s="76"/>
      <c r="F14" s="76"/>
      <c r="G14" s="76"/>
    </row>
    <row r="15" spans="2:7" ht="12.75">
      <c r="B15" s="4"/>
      <c r="C15" s="8"/>
      <c r="D15" s="17"/>
      <c r="E15" s="25"/>
      <c r="F15" s="17"/>
      <c r="G15" s="17"/>
    </row>
    <row r="16" spans="2:7" ht="12.75">
      <c r="B16" s="5">
        <v>1</v>
      </c>
      <c r="C16" s="10" t="s">
        <v>8</v>
      </c>
      <c r="D16" s="18" t="s">
        <v>9</v>
      </c>
      <c r="E16" s="26"/>
      <c r="F16" s="37"/>
      <c r="G16" s="59">
        <f>G17+G18</f>
        <v>459.93</v>
      </c>
    </row>
    <row r="17" spans="2:7" ht="12.75">
      <c r="B17" s="5"/>
      <c r="C17" s="11" t="s">
        <v>31</v>
      </c>
      <c r="D17" s="19"/>
      <c r="E17" s="27"/>
      <c r="F17" s="38"/>
      <c r="G17" s="19">
        <v>220.38</v>
      </c>
    </row>
    <row r="18" spans="2:7" ht="12.75">
      <c r="B18" s="5"/>
      <c r="C18" s="11" t="s">
        <v>32</v>
      </c>
      <c r="D18" s="19"/>
      <c r="E18" s="27"/>
      <c r="F18" s="38"/>
      <c r="G18" s="19">
        <v>239.55</v>
      </c>
    </row>
    <row r="19" spans="2:7" ht="12.75">
      <c r="B19" s="5">
        <v>2</v>
      </c>
      <c r="C19" s="10" t="s">
        <v>10</v>
      </c>
      <c r="D19" s="20" t="s">
        <v>11</v>
      </c>
      <c r="E19" s="26">
        <v>30.2</v>
      </c>
      <c r="F19" s="37"/>
      <c r="G19" s="59">
        <f>G16*E19/100</f>
        <v>138.89886</v>
      </c>
    </row>
    <row r="20" spans="2:7" ht="12.75">
      <c r="B20" s="5"/>
      <c r="C20" s="10"/>
      <c r="D20" s="20"/>
      <c r="E20" s="26"/>
      <c r="F20" s="37"/>
      <c r="G20" s="20"/>
    </row>
    <row r="21" spans="2:7" ht="12.75">
      <c r="B21" s="5">
        <v>3</v>
      </c>
      <c r="C21" s="10" t="s">
        <v>12</v>
      </c>
      <c r="D21" s="20" t="s">
        <v>11</v>
      </c>
      <c r="E21" s="26">
        <v>29.36</v>
      </c>
      <c r="F21" s="37"/>
      <c r="G21" s="59">
        <f>G16*E21/100</f>
        <v>135.035448</v>
      </c>
    </row>
    <row r="22" spans="2:7" ht="12.75">
      <c r="B22" s="5"/>
      <c r="C22" s="10"/>
      <c r="D22" s="20"/>
      <c r="E22" s="26"/>
      <c r="F22" s="37"/>
      <c r="G22" s="20"/>
    </row>
    <row r="23" spans="2:7" ht="12.75">
      <c r="B23" s="5">
        <v>4</v>
      </c>
      <c r="C23" s="10" t="s">
        <v>13</v>
      </c>
      <c r="D23" s="20" t="s">
        <v>11</v>
      </c>
      <c r="E23" s="26">
        <v>76.19</v>
      </c>
      <c r="F23" s="37"/>
      <c r="G23" s="59">
        <f>G16*E23/100</f>
        <v>350.42066700000004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5</v>
      </c>
      <c r="C25" s="12" t="s">
        <v>40</v>
      </c>
      <c r="D25" s="20"/>
      <c r="E25" s="28"/>
      <c r="F25" s="37"/>
      <c r="G25" s="59">
        <v>2113.33</v>
      </c>
    </row>
    <row r="26" spans="2:7" ht="12.75">
      <c r="B26" s="5"/>
      <c r="C26" s="11" t="s">
        <v>52</v>
      </c>
      <c r="D26" s="19" t="s">
        <v>45</v>
      </c>
      <c r="E26" s="27">
        <v>2</v>
      </c>
      <c r="F26" s="38">
        <v>664.265</v>
      </c>
      <c r="G26" s="74">
        <f aca="true" t="shared" si="0" ref="G26:G33">F26*E26</f>
        <v>1328.53</v>
      </c>
    </row>
    <row r="27" spans="2:7" ht="12.75">
      <c r="B27" s="5"/>
      <c r="C27" s="11" t="s">
        <v>53</v>
      </c>
      <c r="D27" s="19" t="s">
        <v>45</v>
      </c>
      <c r="E27" s="27">
        <v>2</v>
      </c>
      <c r="F27" s="38">
        <v>120.775</v>
      </c>
      <c r="G27" s="74">
        <f t="shared" si="0"/>
        <v>241.55</v>
      </c>
    </row>
    <row r="28" spans="2:7" ht="12.75">
      <c r="B28" s="5"/>
      <c r="C28" s="11" t="s">
        <v>54</v>
      </c>
      <c r="D28" s="19" t="s">
        <v>45</v>
      </c>
      <c r="E28" s="27">
        <v>2</v>
      </c>
      <c r="F28" s="38">
        <v>43</v>
      </c>
      <c r="G28" s="74">
        <f t="shared" si="0"/>
        <v>86</v>
      </c>
    </row>
    <row r="29" spans="2:7" ht="12.75">
      <c r="B29" s="5"/>
      <c r="C29" s="11" t="s">
        <v>55</v>
      </c>
      <c r="D29" s="19" t="s">
        <v>45</v>
      </c>
      <c r="E29" s="27">
        <v>2</v>
      </c>
      <c r="F29" s="38">
        <v>43</v>
      </c>
      <c r="G29" s="74">
        <f t="shared" si="0"/>
        <v>86</v>
      </c>
    </row>
    <row r="30" spans="2:7" ht="12.75">
      <c r="B30" s="5"/>
      <c r="C30" s="11" t="s">
        <v>59</v>
      </c>
      <c r="D30" s="19" t="s">
        <v>45</v>
      </c>
      <c r="E30" s="27">
        <v>1</v>
      </c>
      <c r="F30" s="38">
        <v>69.6</v>
      </c>
      <c r="G30" s="74">
        <f>F30*E30</f>
        <v>69.6</v>
      </c>
    </row>
    <row r="31" spans="2:7" ht="12.75">
      <c r="B31" s="5"/>
      <c r="C31" s="11" t="s">
        <v>56</v>
      </c>
      <c r="D31" s="19" t="s">
        <v>45</v>
      </c>
      <c r="E31" s="27">
        <v>1</v>
      </c>
      <c r="F31" s="38">
        <v>82.65</v>
      </c>
      <c r="G31" s="74">
        <f t="shared" si="0"/>
        <v>82.65</v>
      </c>
    </row>
    <row r="32" spans="2:7" ht="12.75">
      <c r="B32" s="5"/>
      <c r="C32" s="11" t="s">
        <v>57</v>
      </c>
      <c r="D32" s="19" t="s">
        <v>45</v>
      </c>
      <c r="E32" s="27">
        <v>2</v>
      </c>
      <c r="F32" s="38">
        <v>92</v>
      </c>
      <c r="G32" s="74">
        <f t="shared" si="0"/>
        <v>184</v>
      </c>
    </row>
    <row r="33" spans="2:7" ht="12.75">
      <c r="B33" s="5"/>
      <c r="C33" s="11" t="s">
        <v>58</v>
      </c>
      <c r="D33" s="19" t="s">
        <v>45</v>
      </c>
      <c r="E33" s="27">
        <v>1</v>
      </c>
      <c r="F33" s="38">
        <v>35</v>
      </c>
      <c r="G33" s="74">
        <f t="shared" si="0"/>
        <v>35</v>
      </c>
    </row>
    <row r="34" spans="2:7" ht="12.75">
      <c r="B34" s="5"/>
      <c r="C34" s="11"/>
      <c r="D34" s="19"/>
      <c r="E34" s="27"/>
      <c r="F34" s="38"/>
      <c r="G34" s="74"/>
    </row>
    <row r="35" spans="2:7" ht="12.75">
      <c r="B35" s="5"/>
      <c r="C35" s="69"/>
      <c r="D35" s="70"/>
      <c r="E35" s="71"/>
      <c r="F35" s="72"/>
      <c r="G35" s="73"/>
    </row>
    <row r="36" spans="2:7" ht="12.75">
      <c r="B36" s="5"/>
      <c r="C36" s="11"/>
      <c r="D36" s="19"/>
      <c r="E36" s="27"/>
      <c r="F36" s="38"/>
      <c r="G36" s="19"/>
    </row>
    <row r="37" spans="2:7" ht="12.75">
      <c r="B37" s="5"/>
      <c r="C37" s="10" t="s">
        <v>14</v>
      </c>
      <c r="D37" s="20" t="s">
        <v>9</v>
      </c>
      <c r="E37" s="26"/>
      <c r="F37" s="37"/>
      <c r="G37" s="59">
        <f>G16+G19+G21+G23+G25</f>
        <v>3197.614975</v>
      </c>
    </row>
    <row r="38" spans="2:7" ht="12.75">
      <c r="B38" s="5"/>
      <c r="C38" s="10"/>
      <c r="D38" s="20"/>
      <c r="E38" s="26"/>
      <c r="F38" s="37"/>
      <c r="G38" s="20"/>
    </row>
    <row r="39" spans="2:7" ht="12.75">
      <c r="B39" s="5">
        <v>6</v>
      </c>
      <c r="C39" s="10" t="s">
        <v>15</v>
      </c>
      <c r="D39" s="20" t="s">
        <v>11</v>
      </c>
      <c r="E39" s="26">
        <v>5</v>
      </c>
      <c r="F39" s="37"/>
      <c r="G39" s="59">
        <f>G37*E39/100</f>
        <v>159.88074875</v>
      </c>
    </row>
    <row r="40" spans="2:7" ht="12.75">
      <c r="B40" s="5"/>
      <c r="C40" s="10"/>
      <c r="D40" s="20"/>
      <c r="E40" s="26"/>
      <c r="F40" s="37"/>
      <c r="G40" s="20"/>
    </row>
    <row r="41" spans="2:7" ht="12.75">
      <c r="B41" s="5"/>
      <c r="C41" s="10" t="s">
        <v>16</v>
      </c>
      <c r="D41" s="20" t="s">
        <v>9</v>
      </c>
      <c r="E41" s="26"/>
      <c r="F41" s="37"/>
      <c r="G41" s="59">
        <f>G39+G37</f>
        <v>3357.49572375</v>
      </c>
    </row>
    <row r="42" spans="2:7" ht="12.75">
      <c r="B42" s="5"/>
      <c r="C42" s="10"/>
      <c r="D42" s="20"/>
      <c r="E42" s="26"/>
      <c r="F42" s="37"/>
      <c r="G42" s="20"/>
    </row>
    <row r="43" spans="2:7" ht="12.75">
      <c r="B43" s="5"/>
      <c r="C43" s="10"/>
      <c r="D43" s="20"/>
      <c r="E43" s="26"/>
      <c r="F43" s="37"/>
      <c r="G43" s="59"/>
    </row>
    <row r="44" spans="2:7" ht="13.5" thickBot="1">
      <c r="B44" s="6"/>
      <c r="C44" s="13"/>
      <c r="D44" s="21"/>
      <c r="E44" s="29"/>
      <c r="F44" s="39"/>
      <c r="G44" s="21"/>
    </row>
    <row r="45" spans="2:7" ht="13.5" thickBot="1">
      <c r="B45" s="7"/>
      <c r="C45" s="14" t="s">
        <v>20</v>
      </c>
      <c r="D45" s="22" t="s">
        <v>9</v>
      </c>
      <c r="E45" s="30"/>
      <c r="F45" s="40"/>
      <c r="G45" s="60">
        <f>G43+G41</f>
        <v>3357.49572375</v>
      </c>
    </row>
    <row r="46" spans="2:7" ht="12.75">
      <c r="B46" s="8"/>
      <c r="C46" s="15" t="s">
        <v>43</v>
      </c>
      <c r="D46" s="23" t="s">
        <v>35</v>
      </c>
      <c r="E46" s="31">
        <v>367.9</v>
      </c>
      <c r="F46" s="23"/>
      <c r="G46" s="23"/>
    </row>
    <row r="47" spans="2:7" ht="13.5" thickBot="1">
      <c r="B47" s="9"/>
      <c r="C47" s="16" t="s">
        <v>34</v>
      </c>
      <c r="D47" s="24"/>
      <c r="E47" s="32"/>
      <c r="F47" s="24"/>
      <c r="G47" s="61">
        <f>G45/E46</f>
        <v>9.126109605191628</v>
      </c>
    </row>
    <row r="49" spans="3:7" ht="12.75">
      <c r="C49" s="1"/>
      <c r="D49" s="1"/>
      <c r="E49" s="1"/>
      <c r="F49" s="1"/>
      <c r="G49" s="1"/>
    </row>
    <row r="50" spans="3:7" ht="12.75">
      <c r="C50" s="1" t="s">
        <v>60</v>
      </c>
      <c r="D50" s="1"/>
      <c r="E50" s="1"/>
      <c r="F50" s="1"/>
      <c r="G50" s="1"/>
    </row>
  </sheetData>
  <sheetProtection/>
  <mergeCells count="6">
    <mergeCell ref="F13:F14"/>
    <mergeCell ref="G13:G14"/>
    <mergeCell ref="B13:B14"/>
    <mergeCell ref="C13:C14"/>
    <mergeCell ref="D13:D14"/>
    <mergeCell ref="E13:E14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2013-07-03T05:03:51Z</cp:lastPrinted>
  <dcterms:modified xsi:type="dcterms:W3CDTF">2013-07-03T05:05:01Z</dcterms:modified>
  <cp:category/>
  <cp:version/>
  <cp:contentType/>
  <cp:contentStatus/>
</cp:coreProperties>
</file>